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20" windowWidth="18915" windowHeight="11535" activeTab="0"/>
  </bookViews>
  <sheets>
    <sheet name="Ark1" sheetId="1" r:id="rId1"/>
  </sheets>
  <definedNames>
    <definedName name="_xlnm.Print_Area" localSheetId="0">'Ark1'!$A$1:$J$42</definedName>
  </definedNames>
  <calcPr fullCalcOnLoad="1"/>
</workbook>
</file>

<file path=xl/sharedStrings.xml><?xml version="1.0" encoding="utf-8"?>
<sst xmlns="http://schemas.openxmlformats.org/spreadsheetml/2006/main" count="23" uniqueCount="19">
  <si>
    <t>Leasinginvesteringer (nytegning)</t>
  </si>
  <si>
    <t>for medlemmer i Finansieringsselskapenes Forening</t>
  </si>
  <si>
    <t>Tall i mill. kroner</t>
  </si>
  <si>
    <t>År</t>
  </si>
  <si>
    <t>Personbiler</t>
  </si>
  <si>
    <t>Skip</t>
  </si>
  <si>
    <t>Bygninger o.a. faste eiendommer</t>
  </si>
  <si>
    <t>Totale investeringer</t>
  </si>
  <si>
    <t>Transp.midl. eks. personbiler og skip</t>
  </si>
  <si>
    <t>Maskiner/-inventar</t>
  </si>
  <si>
    <t>Fra og med 2. kvartal 2001 er inndelingen av leasinginvesteringene på ulike grupper endret. Gruppen "Landtransport" tilsvarer den tidligere gruppen "Transportmidler ex skip og personbiler", gruppen Personbiler" er uendret, gruppen "Skip, fly, tog etc." tilsvarer den tidligere gruppen "Skip" og gruppen "Bygninger/Fast eiendom" er uendret. De øvirge tre grupper er nye. Kvartalstallene oppgis akkummulert.</t>
  </si>
  <si>
    <t>Industrielt utstyr og maskiner</t>
  </si>
  <si>
    <t>Landtransport</t>
  </si>
  <si>
    <t>Skip, fly, tog etc.</t>
  </si>
  <si>
    <t>Annet (ufordelt løsøre)</t>
  </si>
  <si>
    <t>Bygninger - fast eiendom</t>
  </si>
  <si>
    <t>Kontor-/ datamaskiner</t>
  </si>
  <si>
    <t>Busser</t>
  </si>
  <si>
    <t>2020 - pr. 2.kv.</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</si>
</sst>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
    <numFmt numFmtId="174" formatCode="_ * #,##0.0_ ;_ * \-#,##0.0_ ;_ * &quot;-&quot;??_ ;_ @_ "/>
    <numFmt numFmtId="175" formatCode="[$-414]d\.\ mmmm\ yyyy"/>
  </numFmts>
  <fonts count="43">
    <font>
      <sz val="11"/>
      <color theme="1"/>
      <name val="Calibri"/>
      <family val="2"/>
    </font>
    <font>
      <sz val="11"/>
      <color indexed="8"/>
      <name val="Calibri"/>
      <family val="2"/>
    </font>
    <font>
      <sz val="11"/>
      <name val="Calibri"/>
      <family val="2"/>
    </font>
    <font>
      <b/>
      <sz val="12"/>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12"/>
      <color indexed="8"/>
      <name val="Calibri"/>
      <family val="2"/>
    </font>
    <font>
      <b/>
      <sz val="18"/>
      <color indexed="8"/>
      <name val="Calibri"/>
      <family val="2"/>
    </font>
    <font>
      <b/>
      <sz val="14"/>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b/>
      <sz val="12"/>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1" applyNumberFormat="0" applyAlignment="0" applyProtection="0"/>
    <xf numFmtId="0" fontId="30" fillId="0" borderId="2" applyNumberFormat="0" applyFill="0" applyAlignment="0" applyProtection="0"/>
    <xf numFmtId="171" fontId="0" fillId="0" borderId="0" applyFont="0" applyFill="0" applyBorder="0" applyAlignment="0" applyProtection="0"/>
    <xf numFmtId="0" fontId="31" fillId="24" borderId="3" applyNumberFormat="0" applyAlignment="0" applyProtection="0"/>
    <xf numFmtId="0" fontId="0" fillId="25" borderId="4" applyNumberFormat="0" applyFont="0" applyAlignment="0" applyProtection="0"/>
    <xf numFmtId="0" fontId="32" fillId="26"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0" fontId="38" fillId="20" borderId="9" applyNumberFormat="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cellStyleXfs>
  <cellXfs count="28">
    <xf numFmtId="0" fontId="0" fillId="0" borderId="0" xfId="0" applyFont="1" applyAlignment="1">
      <alignment/>
    </xf>
    <xf numFmtId="0" fontId="40"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ill="1" applyAlignment="1">
      <alignment wrapText="1"/>
    </xf>
    <xf numFmtId="172" fontId="0" fillId="33" borderId="0" xfId="0" applyNumberFormat="1" applyFill="1" applyAlignment="1">
      <alignment/>
    </xf>
    <xf numFmtId="0" fontId="41" fillId="33" borderId="0" xfId="0" applyFont="1" applyFill="1" applyAlignment="1">
      <alignment/>
    </xf>
    <xf numFmtId="0" fontId="0" fillId="33" borderId="0" xfId="0" applyFill="1" applyAlignment="1">
      <alignment horizont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0" fillId="0" borderId="10" xfId="0" applyFont="1" applyFill="1" applyBorder="1" applyAlignment="1">
      <alignment horizontal="center"/>
    </xf>
    <xf numFmtId="172" fontId="0" fillId="0" borderId="11" xfId="0" applyNumberFormat="1" applyFont="1" applyFill="1" applyBorder="1" applyAlignment="1">
      <alignment/>
    </xf>
    <xf numFmtId="172" fontId="2" fillId="0" borderId="11" xfId="0" applyNumberFormat="1" applyFont="1" applyFill="1" applyBorder="1" applyAlignment="1">
      <alignment/>
    </xf>
    <xf numFmtId="174" fontId="2" fillId="0" borderId="11" xfId="39" applyNumberFormat="1" applyFont="1" applyFill="1" applyBorder="1" applyAlignment="1">
      <alignment/>
    </xf>
    <xf numFmtId="0" fontId="3" fillId="0" borderId="12" xfId="0" applyFont="1" applyFill="1" applyBorder="1" applyAlignment="1">
      <alignment horizontal="center" vertical="center" wrapText="1"/>
    </xf>
    <xf numFmtId="0" fontId="0" fillId="0" borderId="10" xfId="0" applyFill="1" applyBorder="1" applyAlignment="1">
      <alignment horizontal="center"/>
    </xf>
    <xf numFmtId="172" fontId="0" fillId="0" borderId="11" xfId="0" applyNumberFormat="1" applyFill="1" applyBorder="1" applyAlignment="1">
      <alignment horizontal="right"/>
    </xf>
    <xf numFmtId="173" fontId="0" fillId="0" borderId="11" xfId="0" applyNumberFormat="1" applyFill="1" applyBorder="1" applyAlignment="1">
      <alignment horizontal="right"/>
    </xf>
    <xf numFmtId="0" fontId="42" fillId="33" borderId="0" xfId="0" applyFont="1" applyFill="1" applyAlignment="1">
      <alignment/>
    </xf>
    <xf numFmtId="0" fontId="23" fillId="0" borderId="12" xfId="0" applyFont="1" applyFill="1" applyBorder="1" applyAlignment="1">
      <alignment horizontal="center" vertical="center" wrapText="1"/>
    </xf>
    <xf numFmtId="174" fontId="3" fillId="0" borderId="12" xfId="39" applyNumberFormat="1" applyFont="1" applyFill="1" applyBorder="1" applyAlignment="1">
      <alignment/>
    </xf>
    <xf numFmtId="172" fontId="3" fillId="0" borderId="12" xfId="0" applyNumberFormat="1" applyFont="1" applyFill="1" applyBorder="1" applyAlignment="1">
      <alignment/>
    </xf>
    <xf numFmtId="172" fontId="3" fillId="0" borderId="12" xfId="0" applyNumberFormat="1" applyFont="1" applyFill="1" applyBorder="1" applyAlignment="1">
      <alignment horizontal="right"/>
    </xf>
    <xf numFmtId="0" fontId="0" fillId="34" borderId="0" xfId="0" applyFont="1" applyFill="1" applyBorder="1" applyAlignment="1">
      <alignment horizontal="left" vertical="top" wrapText="1"/>
    </xf>
    <xf numFmtId="174" fontId="2" fillId="0" borderId="11" xfId="39" applyNumberFormat="1" applyFont="1" applyFill="1" applyBorder="1" applyAlignment="1">
      <alignment horizontal="center" vertical="center" wrapText="1"/>
    </xf>
    <xf numFmtId="174" fontId="3" fillId="0" borderId="12" xfId="39" applyNumberFormat="1" applyFont="1" applyFill="1" applyBorder="1" applyAlignment="1">
      <alignment horizontal="center" vertical="center" wrapText="1"/>
    </xf>
    <xf numFmtId="171" fontId="0" fillId="33" borderId="0" xfId="39" applyFont="1" applyFill="1" applyAlignment="1">
      <alignment/>
    </xf>
    <xf numFmtId="172" fontId="2" fillId="0" borderId="11" xfId="0" applyNumberFormat="1" applyFont="1" applyFill="1" applyBorder="1" applyAlignment="1">
      <alignment horizontal="right" vertical="center"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l1" displayName="Tabell1" ref="A4:J24" comment="" totalsRowShown="0">
  <autoFilter ref="A4:J24"/>
  <tableColumns count="10">
    <tableColumn id="1" name="År"/>
    <tableColumn id="2" name="Kontor-/ datamaskiner"/>
    <tableColumn id="3" name="Industrielt utstyr og maskiner"/>
    <tableColumn id="4" name="Landtransport"/>
    <tableColumn id="11" name="Busser"/>
    <tableColumn id="5" name="Personbiler"/>
    <tableColumn id="6" name="Skip, fly, tog etc."/>
    <tableColumn id="7" name="Annet (ufordelt løsøre)"/>
    <tableColumn id="8" name="Bygninger - fast eiendom"/>
    <tableColumn id="9" name="Totale investeringer"/>
  </tableColumns>
  <tableStyleInfo name="TableStyleMedium16" showFirstColumn="0" showLastColumn="0" showRowStripes="1" showColumnStripes="0"/>
</table>
</file>

<file path=xl/tables/table2.xml><?xml version="1.0" encoding="utf-8"?>
<table xmlns="http://schemas.openxmlformats.org/spreadsheetml/2006/main" id="2" name="Tabell2" displayName="Tabell2" ref="A27:G38" comment="" totalsRowShown="0">
  <autoFilter ref="A27:G38"/>
  <tableColumns count="7">
    <tableColumn id="1" name="År"/>
    <tableColumn id="2" name="Maskiner/-inventar"/>
    <tableColumn id="3" name="Transp.midl. eks. personbiler og skip"/>
    <tableColumn id="4" name="Personbiler"/>
    <tableColumn id="5" name="Skip"/>
    <tableColumn id="6" name="Bygninger o.a. faste eiendommer"/>
    <tableColumn id="7" name="Totale investeringer"/>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PageLayoutView="0" workbookViewId="0" topLeftCell="A1">
      <selection activeCell="D1" sqref="D1"/>
    </sheetView>
  </sheetViews>
  <sheetFormatPr defaultColWidth="11.421875" defaultRowHeight="15"/>
  <cols>
    <col min="1" max="1" width="15.7109375" style="0" customWidth="1"/>
    <col min="2" max="9" width="18.7109375" style="0" customWidth="1"/>
    <col min="10" max="10" width="18.8515625" style="0" customWidth="1"/>
  </cols>
  <sheetData>
    <row r="1" spans="1:10" ht="34.5" customHeight="1">
      <c r="A1" s="18" t="s">
        <v>0</v>
      </c>
      <c r="B1" s="1"/>
      <c r="C1" s="1"/>
      <c r="D1" s="1"/>
      <c r="E1" s="1"/>
      <c r="F1" s="1"/>
      <c r="G1" s="1"/>
      <c r="H1" s="2"/>
      <c r="I1" s="2"/>
      <c r="J1" s="2"/>
    </row>
    <row r="2" spans="1:10" ht="18.75">
      <c r="A2" s="6" t="s">
        <v>1</v>
      </c>
      <c r="B2" s="1"/>
      <c r="C2" s="1"/>
      <c r="D2" s="1"/>
      <c r="E2" s="1"/>
      <c r="F2" s="1"/>
      <c r="G2" s="1"/>
      <c r="H2" s="2"/>
      <c r="I2" s="2"/>
      <c r="J2" s="2"/>
    </row>
    <row r="3" spans="1:10" ht="30" customHeight="1">
      <c r="A3" s="2" t="s">
        <v>2</v>
      </c>
      <c r="B3" s="2"/>
      <c r="C3" s="2"/>
      <c r="D3" s="2"/>
      <c r="E3" s="2"/>
      <c r="F3" s="2"/>
      <c r="G3" s="2"/>
      <c r="H3" s="2"/>
      <c r="I3" s="2"/>
      <c r="J3" s="2"/>
    </row>
    <row r="4" spans="1:11" ht="45.75" customHeight="1">
      <c r="A4" s="8" t="s">
        <v>3</v>
      </c>
      <c r="B4" s="9" t="s">
        <v>16</v>
      </c>
      <c r="C4" s="9" t="s">
        <v>11</v>
      </c>
      <c r="D4" s="9" t="s">
        <v>12</v>
      </c>
      <c r="E4" s="9" t="s">
        <v>17</v>
      </c>
      <c r="F4" s="9" t="s">
        <v>4</v>
      </c>
      <c r="G4" s="9" t="s">
        <v>13</v>
      </c>
      <c r="H4" s="9" t="s">
        <v>14</v>
      </c>
      <c r="I4" s="9" t="s">
        <v>15</v>
      </c>
      <c r="J4" s="19" t="s">
        <v>7</v>
      </c>
      <c r="K4" s="2"/>
    </row>
    <row r="5" spans="1:11" ht="18" customHeight="1">
      <c r="A5" s="10" t="s">
        <v>18</v>
      </c>
      <c r="B5" s="27">
        <v>2159.6</v>
      </c>
      <c r="C5" s="24">
        <v>9038.9</v>
      </c>
      <c r="D5" s="24">
        <f>4731.6+3385.3</f>
        <v>8116.900000000001</v>
      </c>
      <c r="E5" s="24">
        <v>815.2</v>
      </c>
      <c r="F5" s="24">
        <f>4239.5+3360.7</f>
        <v>7600.2</v>
      </c>
      <c r="G5" s="24">
        <v>229.6</v>
      </c>
      <c r="H5" s="24">
        <f>982.1+245.3</f>
        <v>1227.4</v>
      </c>
      <c r="I5" s="24">
        <v>70</v>
      </c>
      <c r="J5" s="25">
        <f>SUM(B5:I5)</f>
        <v>29257.800000000003</v>
      </c>
      <c r="K5" s="26"/>
    </row>
    <row r="6" spans="1:11" ht="18" customHeight="1">
      <c r="A6" s="10">
        <v>2019</v>
      </c>
      <c r="B6" s="12">
        <v>4226.1</v>
      </c>
      <c r="C6" s="13">
        <v>19248.9</v>
      </c>
      <c r="D6" s="13">
        <f>13392.2+8772.5</f>
        <v>22164.7</v>
      </c>
      <c r="E6" s="13"/>
      <c r="F6" s="13">
        <v>19697.5</v>
      </c>
      <c r="G6" s="13">
        <v>504.1</v>
      </c>
      <c r="H6" s="13">
        <f>2143.6+469.2</f>
        <v>2612.7999999999997</v>
      </c>
      <c r="I6" s="13">
        <v>75.8</v>
      </c>
      <c r="J6" s="20">
        <f>SUM(B6:I6)</f>
        <v>68529.90000000001</v>
      </c>
      <c r="K6" s="2"/>
    </row>
    <row r="7" spans="1:11" ht="18" customHeight="1">
      <c r="A7" s="10">
        <v>2018</v>
      </c>
      <c r="B7" s="12">
        <v>4214.4</v>
      </c>
      <c r="C7" s="13">
        <v>17657.1</v>
      </c>
      <c r="D7" s="13">
        <v>17743.8</v>
      </c>
      <c r="E7" s="13"/>
      <c r="F7" s="13">
        <v>21552.4</v>
      </c>
      <c r="G7" s="13">
        <v>761.1</v>
      </c>
      <c r="H7" s="13">
        <v>2645.3</v>
      </c>
      <c r="I7" s="13">
        <v>160.3</v>
      </c>
      <c r="J7" s="20">
        <f>SUM(B7:I7)</f>
        <v>64734.40000000001</v>
      </c>
      <c r="K7" s="2"/>
    </row>
    <row r="8" spans="1:11" ht="18" customHeight="1">
      <c r="A8" s="10">
        <v>2017</v>
      </c>
      <c r="B8" s="12">
        <v>3861.1</v>
      </c>
      <c r="C8" s="13">
        <v>15807.4</v>
      </c>
      <c r="D8" s="13">
        <f>SUM(9548.6+7631.7)</f>
        <v>17180.3</v>
      </c>
      <c r="E8" s="13"/>
      <c r="F8" s="13">
        <f>SUM(13121.8+8230.2)</f>
        <v>21352</v>
      </c>
      <c r="G8" s="13">
        <v>636.5</v>
      </c>
      <c r="H8" s="13">
        <f>2163.2+252.1</f>
        <v>2415.2999999999997</v>
      </c>
      <c r="I8" s="13">
        <v>398</v>
      </c>
      <c r="J8" s="20">
        <f>SUM(B8:I8)</f>
        <v>61650.600000000006</v>
      </c>
      <c r="K8" s="2"/>
    </row>
    <row r="9" spans="1:11" ht="18" customHeight="1">
      <c r="A9" s="10">
        <v>2016</v>
      </c>
      <c r="B9" s="12">
        <v>3843.5</v>
      </c>
      <c r="C9" s="13">
        <v>14821.7</v>
      </c>
      <c r="D9" s="13">
        <f>9291.9+6772</f>
        <v>16063.9</v>
      </c>
      <c r="E9" s="13"/>
      <c r="F9" s="13">
        <f>8602.6+7860.1</f>
        <v>16462.7</v>
      </c>
      <c r="G9" s="13">
        <v>521.4</v>
      </c>
      <c r="H9" s="13">
        <f>1895.9+208.3</f>
        <v>2104.2000000000003</v>
      </c>
      <c r="I9" s="13">
        <v>276.7</v>
      </c>
      <c r="J9" s="20">
        <f>SUM(B9:I9)</f>
        <v>54094.1</v>
      </c>
      <c r="K9" s="2"/>
    </row>
    <row r="10" spans="1:11" ht="18" customHeight="1">
      <c r="A10" s="10">
        <v>2015</v>
      </c>
      <c r="B10" s="12">
        <v>3914</v>
      </c>
      <c r="C10" s="13">
        <v>13949.7</v>
      </c>
      <c r="D10" s="13">
        <f>7212.8+5283.1</f>
        <v>12495.900000000001</v>
      </c>
      <c r="E10" s="13"/>
      <c r="F10" s="13">
        <f>SUM(5564.8+7406)</f>
        <v>12970.8</v>
      </c>
      <c r="G10" s="13">
        <v>502</v>
      </c>
      <c r="H10" s="13">
        <f>SUM(1377+176.1)</f>
        <v>1553.1</v>
      </c>
      <c r="I10" s="13">
        <v>152.4</v>
      </c>
      <c r="J10" s="20">
        <f>SUM(B10:I10)</f>
        <v>45537.9</v>
      </c>
      <c r="K10" s="2"/>
    </row>
    <row r="11" spans="1:11" ht="18" customHeight="1">
      <c r="A11" s="10">
        <v>2014</v>
      </c>
      <c r="B11" s="12">
        <v>3820.5</v>
      </c>
      <c r="C11" s="13">
        <v>13268.8</v>
      </c>
      <c r="D11" s="13">
        <v>12345.6</v>
      </c>
      <c r="E11" s="13"/>
      <c r="F11" s="13">
        <v>15261.6</v>
      </c>
      <c r="G11" s="13">
        <v>476.6</v>
      </c>
      <c r="H11" s="13">
        <v>1302.4</v>
      </c>
      <c r="I11" s="13">
        <v>38.1</v>
      </c>
      <c r="J11" s="21">
        <f>SUM(B11:I11)</f>
        <v>46513.6</v>
      </c>
      <c r="K11" s="2"/>
    </row>
    <row r="12" spans="1:11" ht="18" customHeight="1">
      <c r="A12" s="10">
        <v>2013</v>
      </c>
      <c r="B12" s="11">
        <v>3449.4</v>
      </c>
      <c r="C12" s="11">
        <v>12156</v>
      </c>
      <c r="D12" s="11">
        <f>5451.2+5074.1</f>
        <v>10525.3</v>
      </c>
      <c r="E12" s="11"/>
      <c r="F12" s="11">
        <f>5006.2+7352</f>
        <v>12358.2</v>
      </c>
      <c r="G12" s="11">
        <v>363.3</v>
      </c>
      <c r="H12" s="11">
        <f>1071.9+191.7</f>
        <v>1263.6000000000001</v>
      </c>
      <c r="I12" s="11">
        <v>63.4</v>
      </c>
      <c r="J12" s="21">
        <f>SUM(B12:I12)</f>
        <v>40179.2</v>
      </c>
      <c r="K12" s="2"/>
    </row>
    <row r="13" spans="1:11" ht="18" customHeight="1">
      <c r="A13" s="10">
        <v>2012</v>
      </c>
      <c r="B13" s="11">
        <v>3564.5</v>
      </c>
      <c r="C13" s="11">
        <v>11593.7</v>
      </c>
      <c r="D13" s="11">
        <f>5797.4+5115</f>
        <v>10912.4</v>
      </c>
      <c r="E13" s="11"/>
      <c r="F13" s="11">
        <f>SUM(4257.1+7104.5)</f>
        <v>11361.6</v>
      </c>
      <c r="G13" s="11">
        <v>288.6</v>
      </c>
      <c r="H13" s="11">
        <f>866.7+90</f>
        <v>956.7</v>
      </c>
      <c r="I13" s="11">
        <v>76.6</v>
      </c>
      <c r="J13" s="21">
        <f>SUM(B13:I13)</f>
        <v>38754.09999999999</v>
      </c>
      <c r="K13" s="2"/>
    </row>
    <row r="14" spans="1:11" ht="18" customHeight="1">
      <c r="A14" s="10">
        <v>2011</v>
      </c>
      <c r="B14" s="11">
        <v>3402.3</v>
      </c>
      <c r="C14" s="11">
        <v>10091.6</v>
      </c>
      <c r="D14" s="11">
        <v>10462.2</v>
      </c>
      <c r="E14" s="11"/>
      <c r="F14" s="11">
        <v>10556.7</v>
      </c>
      <c r="G14" s="11">
        <v>1084.7</v>
      </c>
      <c r="H14" s="11">
        <v>1049.5</v>
      </c>
      <c r="I14" s="11">
        <v>100.9</v>
      </c>
      <c r="J14" s="21">
        <f>SUM(B14:I14)</f>
        <v>36747.9</v>
      </c>
      <c r="K14" s="2"/>
    </row>
    <row r="15" spans="1:11" ht="18" customHeight="1">
      <c r="A15" s="10">
        <v>2010</v>
      </c>
      <c r="B15" s="11">
        <v>3054.9</v>
      </c>
      <c r="C15" s="11">
        <v>8777.5</v>
      </c>
      <c r="D15" s="11">
        <v>8083</v>
      </c>
      <c r="E15" s="11"/>
      <c r="F15" s="11">
        <v>9473.7</v>
      </c>
      <c r="G15" s="11">
        <v>1335.7</v>
      </c>
      <c r="H15" s="11">
        <v>617.6</v>
      </c>
      <c r="I15" s="11">
        <v>220.6</v>
      </c>
      <c r="J15" s="21">
        <f>SUM(B15:I15)</f>
        <v>31563</v>
      </c>
      <c r="K15" s="2"/>
    </row>
    <row r="16" spans="1:11" ht="18" customHeight="1">
      <c r="A16" s="10">
        <v>2009</v>
      </c>
      <c r="B16" s="11">
        <v>3813.6</v>
      </c>
      <c r="C16" s="11">
        <v>9792.3</v>
      </c>
      <c r="D16" s="11">
        <v>7941.1</v>
      </c>
      <c r="E16" s="11"/>
      <c r="F16" s="11">
        <v>6531.1</v>
      </c>
      <c r="G16" s="11">
        <v>752.4</v>
      </c>
      <c r="H16" s="11">
        <v>529.6</v>
      </c>
      <c r="I16" s="11">
        <v>128.2</v>
      </c>
      <c r="J16" s="21">
        <f>SUM(B16:I16)</f>
        <v>29488.3</v>
      </c>
      <c r="K16" s="2"/>
    </row>
    <row r="17" spans="1:11" ht="18" customHeight="1">
      <c r="A17" s="10">
        <v>2008</v>
      </c>
      <c r="B17" s="11">
        <v>4636.3</v>
      </c>
      <c r="C17" s="11">
        <v>13778.4</v>
      </c>
      <c r="D17" s="11">
        <v>12212</v>
      </c>
      <c r="E17" s="11"/>
      <c r="F17" s="11">
        <v>7015</v>
      </c>
      <c r="G17" s="11">
        <v>624.8</v>
      </c>
      <c r="H17" s="11">
        <v>813.1</v>
      </c>
      <c r="I17" s="11">
        <v>502.6</v>
      </c>
      <c r="J17" s="21">
        <f>SUM(B17:I17)</f>
        <v>39582.2</v>
      </c>
      <c r="K17" s="2"/>
    </row>
    <row r="18" spans="1:11" ht="18" customHeight="1">
      <c r="A18" s="10">
        <v>2007</v>
      </c>
      <c r="B18" s="11">
        <v>4405.4</v>
      </c>
      <c r="C18" s="11">
        <v>11032.6</v>
      </c>
      <c r="D18" s="11">
        <v>12320.9</v>
      </c>
      <c r="E18" s="11"/>
      <c r="F18" s="11">
        <v>6997.9</v>
      </c>
      <c r="G18" s="11">
        <v>591.8</v>
      </c>
      <c r="H18" s="11">
        <v>664.8</v>
      </c>
      <c r="I18" s="11">
        <v>648.8</v>
      </c>
      <c r="J18" s="21">
        <f>SUM(B18:I18)</f>
        <v>36662.20000000001</v>
      </c>
      <c r="K18" s="2"/>
    </row>
    <row r="19" spans="1:11" ht="18" customHeight="1">
      <c r="A19" s="10">
        <v>2006</v>
      </c>
      <c r="B19" s="11">
        <v>4074.9</v>
      </c>
      <c r="C19" s="11">
        <v>10222</v>
      </c>
      <c r="D19" s="11">
        <v>9502.4</v>
      </c>
      <c r="E19" s="11"/>
      <c r="F19" s="11">
        <v>6782.1</v>
      </c>
      <c r="G19" s="11">
        <v>344.4</v>
      </c>
      <c r="H19" s="11">
        <v>659.7</v>
      </c>
      <c r="I19" s="11">
        <v>173.3</v>
      </c>
      <c r="J19" s="21">
        <f>SUM(B19:I19)</f>
        <v>31758.800000000003</v>
      </c>
      <c r="K19" s="2"/>
    </row>
    <row r="20" spans="1:11" ht="18" customHeight="1">
      <c r="A20" s="10">
        <v>2005</v>
      </c>
      <c r="B20" s="11">
        <v>4247</v>
      </c>
      <c r="C20" s="11">
        <v>8540.3</v>
      </c>
      <c r="D20" s="11">
        <v>8522.8</v>
      </c>
      <c r="E20" s="11"/>
      <c r="F20" s="11">
        <v>5813.9</v>
      </c>
      <c r="G20" s="11">
        <v>156.8</v>
      </c>
      <c r="H20" s="11">
        <v>370.3</v>
      </c>
      <c r="I20" s="11">
        <v>666</v>
      </c>
      <c r="J20" s="21">
        <f>SUM(B20:I20)</f>
        <v>28317.1</v>
      </c>
      <c r="K20" s="2"/>
    </row>
    <row r="21" spans="1:11" ht="18" customHeight="1">
      <c r="A21" s="10">
        <v>2004</v>
      </c>
      <c r="B21" s="11">
        <v>4163.2</v>
      </c>
      <c r="C21" s="11">
        <v>6380.4</v>
      </c>
      <c r="D21" s="11">
        <v>6743.1</v>
      </c>
      <c r="E21" s="11"/>
      <c r="F21" s="11">
        <v>5016.2</v>
      </c>
      <c r="G21" s="11">
        <v>210.7</v>
      </c>
      <c r="H21" s="11">
        <v>214.3</v>
      </c>
      <c r="I21" s="11">
        <v>348.2</v>
      </c>
      <c r="J21" s="21">
        <f>SUM(B21:I21)</f>
        <v>23076.1</v>
      </c>
      <c r="K21" s="2"/>
    </row>
    <row r="22" spans="1:11" ht="18" customHeight="1">
      <c r="A22" s="10">
        <v>2003</v>
      </c>
      <c r="B22" s="11">
        <v>3220</v>
      </c>
      <c r="C22" s="11">
        <v>4803.3</v>
      </c>
      <c r="D22" s="11">
        <v>5736</v>
      </c>
      <c r="E22" s="11"/>
      <c r="F22" s="11">
        <v>3391.2</v>
      </c>
      <c r="G22" s="11">
        <v>284.7</v>
      </c>
      <c r="H22" s="11">
        <v>273.8</v>
      </c>
      <c r="I22" s="11">
        <v>110.7</v>
      </c>
      <c r="J22" s="21">
        <f>SUM(B22:I22)</f>
        <v>17819.7</v>
      </c>
      <c r="K22" s="2"/>
    </row>
    <row r="23" spans="1:11" ht="18" customHeight="1">
      <c r="A23" s="10">
        <v>2002</v>
      </c>
      <c r="B23" s="11">
        <v>3057.3</v>
      </c>
      <c r="C23" s="11">
        <v>5342.6</v>
      </c>
      <c r="D23" s="11">
        <v>4456.1</v>
      </c>
      <c r="E23" s="11"/>
      <c r="F23" s="11">
        <v>4087.9</v>
      </c>
      <c r="G23" s="11">
        <v>644.1</v>
      </c>
      <c r="H23" s="11">
        <v>504.5</v>
      </c>
      <c r="I23" s="11">
        <v>770.5</v>
      </c>
      <c r="J23" s="21">
        <f>SUM(B23:I23)</f>
        <v>18863</v>
      </c>
      <c r="K23" s="2"/>
    </row>
    <row r="24" spans="1:11" ht="18" customHeight="1">
      <c r="A24" s="10">
        <v>2001</v>
      </c>
      <c r="B24" s="11">
        <v>3688.8</v>
      </c>
      <c r="C24" s="11">
        <v>5294.4</v>
      </c>
      <c r="D24" s="11">
        <v>4096</v>
      </c>
      <c r="E24" s="11"/>
      <c r="F24" s="11">
        <v>5632.2</v>
      </c>
      <c r="G24" s="11">
        <v>300.1</v>
      </c>
      <c r="H24" s="11">
        <v>284.8</v>
      </c>
      <c r="I24" s="11">
        <v>303</v>
      </c>
      <c r="J24" s="21">
        <f>SUM(B24:I24)</f>
        <v>19599.3</v>
      </c>
      <c r="K24" s="2"/>
    </row>
    <row r="25" spans="1:10" ht="15">
      <c r="A25" s="7"/>
      <c r="B25" s="2"/>
      <c r="C25" s="2"/>
      <c r="D25" s="2"/>
      <c r="E25" s="2"/>
      <c r="F25" s="2"/>
      <c r="G25" s="2"/>
      <c r="H25" s="2"/>
      <c r="I25" s="2"/>
      <c r="J25" s="2"/>
    </row>
    <row r="26" spans="1:10" ht="38.25" customHeight="1">
      <c r="A26" s="3" t="s">
        <v>2</v>
      </c>
      <c r="B26" s="3"/>
      <c r="C26" s="3"/>
      <c r="D26" s="3"/>
      <c r="E26" s="3"/>
      <c r="F26" s="3"/>
      <c r="G26" s="3"/>
      <c r="H26" s="2"/>
      <c r="I26" s="2"/>
      <c r="J26" s="2"/>
    </row>
    <row r="27" spans="1:10" ht="54.75" customHeight="1">
      <c r="A27" s="8" t="s">
        <v>3</v>
      </c>
      <c r="B27" s="9" t="s">
        <v>9</v>
      </c>
      <c r="C27" s="9" t="s">
        <v>8</v>
      </c>
      <c r="D27" s="9" t="s">
        <v>4</v>
      </c>
      <c r="E27" s="9" t="s">
        <v>5</v>
      </c>
      <c r="F27" s="9" t="s">
        <v>6</v>
      </c>
      <c r="G27" s="14" t="s">
        <v>7</v>
      </c>
      <c r="H27" s="4"/>
      <c r="I27" s="2"/>
      <c r="J27" s="2"/>
    </row>
    <row r="28" spans="1:10" ht="18" customHeight="1">
      <c r="A28" s="15">
        <v>2000</v>
      </c>
      <c r="B28" s="16">
        <v>6132.8</v>
      </c>
      <c r="C28" s="16">
        <v>3877</v>
      </c>
      <c r="D28" s="16">
        <v>3788.9</v>
      </c>
      <c r="E28" s="16">
        <v>116.7</v>
      </c>
      <c r="F28" s="17">
        <v>566.4</v>
      </c>
      <c r="G28" s="22">
        <f>SUM(B28:F28)</f>
        <v>14481.8</v>
      </c>
      <c r="H28" s="5"/>
      <c r="I28" s="2"/>
      <c r="J28" s="2"/>
    </row>
    <row r="29" spans="1:10" ht="18" customHeight="1">
      <c r="A29" s="15">
        <v>1999</v>
      </c>
      <c r="B29" s="16">
        <v>4892.3</v>
      </c>
      <c r="C29" s="16">
        <v>2934.7</v>
      </c>
      <c r="D29" s="16">
        <v>4090.8</v>
      </c>
      <c r="E29" s="16">
        <v>31.3</v>
      </c>
      <c r="F29" s="17">
        <v>431.1</v>
      </c>
      <c r="G29" s="22">
        <f>SUM(B29:F29)</f>
        <v>12380.199999999999</v>
      </c>
      <c r="H29" s="2"/>
      <c r="I29" s="2"/>
      <c r="J29" s="2"/>
    </row>
    <row r="30" spans="1:10" ht="18" customHeight="1">
      <c r="A30" s="15">
        <v>1998</v>
      </c>
      <c r="B30" s="16">
        <v>4752.2</v>
      </c>
      <c r="C30" s="16">
        <v>3289.7</v>
      </c>
      <c r="D30" s="16">
        <v>4884.6</v>
      </c>
      <c r="E30" s="16">
        <v>25.6</v>
      </c>
      <c r="F30" s="17">
        <v>184.1</v>
      </c>
      <c r="G30" s="22">
        <v>13136.2</v>
      </c>
      <c r="H30" s="2"/>
      <c r="I30" s="2"/>
      <c r="J30" s="2"/>
    </row>
    <row r="31" spans="1:10" ht="18" customHeight="1">
      <c r="A31" s="15">
        <v>1997</v>
      </c>
      <c r="B31" s="16">
        <v>3670.6</v>
      </c>
      <c r="C31" s="16">
        <v>2937.6</v>
      </c>
      <c r="D31" s="16">
        <v>5206.9</v>
      </c>
      <c r="E31" s="16">
        <v>14.4</v>
      </c>
      <c r="F31" s="17">
        <v>364.7</v>
      </c>
      <c r="G31" s="22">
        <v>12194.2</v>
      </c>
      <c r="H31" s="2"/>
      <c r="I31" s="2"/>
      <c r="J31" s="2"/>
    </row>
    <row r="32" spans="1:10" ht="18" customHeight="1">
      <c r="A32" s="15">
        <v>1996</v>
      </c>
      <c r="B32" s="16">
        <v>2880.1</v>
      </c>
      <c r="C32" s="16">
        <v>2422.6</v>
      </c>
      <c r="D32" s="16">
        <v>4133.9</v>
      </c>
      <c r="E32" s="16">
        <v>3</v>
      </c>
      <c r="F32" s="17">
        <v>75.5</v>
      </c>
      <c r="G32" s="22">
        <f aca="true" t="shared" si="0" ref="G32:G38">SUM(B32:F32)</f>
        <v>9515.099999999999</v>
      </c>
      <c r="H32" s="2"/>
      <c r="I32" s="2"/>
      <c r="J32" s="2"/>
    </row>
    <row r="33" spans="1:10" ht="18" customHeight="1">
      <c r="A33" s="15">
        <v>1995</v>
      </c>
      <c r="B33" s="16">
        <v>2355.6</v>
      </c>
      <c r="C33" s="16">
        <v>1808.3</v>
      </c>
      <c r="D33" s="16">
        <v>4028.7</v>
      </c>
      <c r="E33" s="16">
        <v>8.3</v>
      </c>
      <c r="F33" s="17">
        <v>51.5</v>
      </c>
      <c r="G33" s="22">
        <f t="shared" si="0"/>
        <v>8252.399999999998</v>
      </c>
      <c r="H33" s="2"/>
      <c r="I33" s="2"/>
      <c r="J33" s="2"/>
    </row>
    <row r="34" spans="1:10" ht="18" customHeight="1">
      <c r="A34" s="15">
        <v>1994</v>
      </c>
      <c r="B34" s="16">
        <v>1918.3</v>
      </c>
      <c r="C34" s="16">
        <v>903.6</v>
      </c>
      <c r="D34" s="16">
        <v>3255.3</v>
      </c>
      <c r="E34" s="16">
        <v>0.5</v>
      </c>
      <c r="F34" s="17">
        <v>41</v>
      </c>
      <c r="G34" s="22">
        <f t="shared" si="0"/>
        <v>6118.700000000001</v>
      </c>
      <c r="H34" s="2"/>
      <c r="I34" s="2"/>
      <c r="J34" s="2"/>
    </row>
    <row r="35" spans="1:10" ht="18" customHeight="1">
      <c r="A35" s="15">
        <v>1993</v>
      </c>
      <c r="B35" s="16">
        <v>1466.3</v>
      </c>
      <c r="C35" s="16">
        <v>609.8</v>
      </c>
      <c r="D35" s="16">
        <v>1515.6</v>
      </c>
      <c r="E35" s="16">
        <v>0.6</v>
      </c>
      <c r="F35" s="17">
        <v>69.9</v>
      </c>
      <c r="G35" s="22">
        <f t="shared" si="0"/>
        <v>3662.2</v>
      </c>
      <c r="H35" s="2"/>
      <c r="I35" s="2"/>
      <c r="J35" s="2"/>
    </row>
    <row r="36" spans="1:10" ht="18" customHeight="1">
      <c r="A36" s="15">
        <v>1992</v>
      </c>
      <c r="B36" s="16">
        <v>1343.6</v>
      </c>
      <c r="C36" s="16">
        <v>462.7</v>
      </c>
      <c r="D36" s="16">
        <v>938.1</v>
      </c>
      <c r="E36" s="16">
        <v>8.6</v>
      </c>
      <c r="F36" s="17">
        <v>63.1</v>
      </c>
      <c r="G36" s="22">
        <f t="shared" si="0"/>
        <v>2816.1</v>
      </c>
      <c r="H36" s="2"/>
      <c r="I36" s="2"/>
      <c r="J36" s="2"/>
    </row>
    <row r="37" spans="1:10" ht="18" customHeight="1">
      <c r="A37" s="15">
        <v>1991</v>
      </c>
      <c r="B37" s="16">
        <v>1246.9</v>
      </c>
      <c r="C37" s="16">
        <v>340.5</v>
      </c>
      <c r="D37" s="16">
        <v>845.6</v>
      </c>
      <c r="E37" s="16">
        <v>0</v>
      </c>
      <c r="F37" s="17">
        <v>74.5</v>
      </c>
      <c r="G37" s="22">
        <f t="shared" si="0"/>
        <v>2507.5</v>
      </c>
      <c r="H37" s="2"/>
      <c r="I37" s="2"/>
      <c r="J37" s="2"/>
    </row>
    <row r="38" spans="1:10" ht="18" customHeight="1">
      <c r="A38" s="15">
        <v>1990</v>
      </c>
      <c r="B38" s="16">
        <v>1024.7</v>
      </c>
      <c r="C38" s="16">
        <v>307.4</v>
      </c>
      <c r="D38" s="16">
        <v>909</v>
      </c>
      <c r="E38" s="16">
        <v>13.3</v>
      </c>
      <c r="F38" s="17">
        <v>30.5</v>
      </c>
      <c r="G38" s="22">
        <f t="shared" si="0"/>
        <v>2284.9</v>
      </c>
      <c r="H38" s="2"/>
      <c r="I38" s="2"/>
      <c r="J38" s="2"/>
    </row>
    <row r="39" spans="1:10" ht="15">
      <c r="A39" s="2"/>
      <c r="B39" s="2"/>
      <c r="C39" s="2"/>
      <c r="D39" s="2"/>
      <c r="E39" s="2"/>
      <c r="F39" s="2"/>
      <c r="G39" s="2"/>
      <c r="H39" s="2"/>
      <c r="I39" s="2"/>
      <c r="J39" s="2"/>
    </row>
    <row r="40" spans="1:10" ht="50.25" customHeight="1">
      <c r="A40" s="23" t="s">
        <v>10</v>
      </c>
      <c r="B40" s="23"/>
      <c r="C40" s="23"/>
      <c r="D40" s="23"/>
      <c r="E40" s="23"/>
      <c r="F40" s="23"/>
      <c r="G40" s="23"/>
      <c r="H40" s="23"/>
      <c r="I40" s="23"/>
      <c r="J40" s="2"/>
    </row>
    <row r="41" spans="1:10" ht="15">
      <c r="A41" s="2"/>
      <c r="B41" s="2"/>
      <c r="C41" s="2"/>
      <c r="D41" s="2"/>
      <c r="E41" s="2"/>
      <c r="F41" s="2"/>
      <c r="G41" s="2"/>
      <c r="H41" s="2"/>
      <c r="I41" s="2"/>
      <c r="J41" s="2"/>
    </row>
    <row r="42" spans="1:10" ht="15">
      <c r="A42" s="2"/>
      <c r="B42" s="2"/>
      <c r="C42" s="2"/>
      <c r="D42" s="2"/>
      <c r="E42" s="2"/>
      <c r="F42" s="2"/>
      <c r="G42" s="2"/>
      <c r="H42" s="2"/>
      <c r="I42" s="2"/>
      <c r="J42" s="2"/>
    </row>
    <row r="43" spans="1:10" ht="15">
      <c r="A43" s="2"/>
      <c r="B43" s="2"/>
      <c r="C43" s="2"/>
      <c r="D43" s="2"/>
      <c r="E43" s="2"/>
      <c r="F43" s="2"/>
      <c r="G43" s="2"/>
      <c r="H43" s="2"/>
      <c r="I43" s="2"/>
      <c r="J43" s="2"/>
    </row>
    <row r="44" spans="1:10" ht="15">
      <c r="A44" s="2"/>
      <c r="B44" s="2"/>
      <c r="C44" s="2"/>
      <c r="D44" s="2"/>
      <c r="E44" s="2"/>
      <c r="F44" s="2"/>
      <c r="G44" s="2"/>
      <c r="H44" s="2"/>
      <c r="I44" s="2"/>
      <c r="J44" s="2"/>
    </row>
    <row r="45" spans="1:10" ht="15">
      <c r="A45" s="2"/>
      <c r="B45" s="2"/>
      <c r="C45" s="2"/>
      <c r="D45" s="2"/>
      <c r="E45" s="2"/>
      <c r="F45" s="2"/>
      <c r="G45" s="2"/>
      <c r="H45" s="2"/>
      <c r="I45" s="2"/>
      <c r="J45" s="2"/>
    </row>
  </sheetData>
  <sheetProtection/>
  <mergeCells count="1">
    <mergeCell ref="A40:I40"/>
  </mergeCells>
  <printOptions/>
  <pageMargins left="0.9448818897637796" right="0.6692913385826772" top="0.5905511811023623" bottom="0.5905511811023623" header="0.31496062992125984" footer="0.31496062992125984"/>
  <pageSetup fitToHeight="1" fitToWidth="1" horizontalDpi="600" verticalDpi="600" orientation="landscape" paperSize="9" scale="59"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Alsaker</dc:creator>
  <cp:keywords/>
  <dc:description/>
  <cp:lastModifiedBy>Torill Alsaker</cp:lastModifiedBy>
  <cp:lastPrinted>2020-09-08T10:47:08Z</cp:lastPrinted>
  <dcterms:created xsi:type="dcterms:W3CDTF">2012-05-21T13:37:05Z</dcterms:created>
  <dcterms:modified xsi:type="dcterms:W3CDTF">2020-09-08T10:47:46Z</dcterms:modified>
  <cp:category/>
  <cp:version/>
  <cp:contentType/>
  <cp:contentStatus/>
</cp:coreProperties>
</file>